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1715" windowHeight="889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Sheet1!$A$1:$J$84</definedName>
    <definedName name="_xlnm.Print_Titles" localSheetId="0">Sheet1!$1:$1</definedName>
  </definedNames>
  <calcPr calcId="144525"/>
</workbook>
</file>

<file path=xl/calcChain.xml><?xml version="1.0" encoding="utf-8"?>
<calcChain xmlns="http://schemas.openxmlformats.org/spreadsheetml/2006/main">
  <c r="C3" i="1" l="1"/>
  <c r="C32" i="1"/>
  <c r="C4" i="1" s="1"/>
  <c r="C46" i="1"/>
  <c r="C7" i="1"/>
  <c r="C8" i="1"/>
  <c r="C12" i="1"/>
  <c r="C13" i="1"/>
  <c r="C14" i="1"/>
  <c r="C15" i="1"/>
  <c r="C19" i="1"/>
  <c r="C20" i="1"/>
  <c r="C21" i="1"/>
  <c r="C23" i="1"/>
  <c r="C24" i="1"/>
  <c r="C25" i="1"/>
  <c r="C26" i="1"/>
  <c r="C27" i="1"/>
  <c r="C28" i="1"/>
  <c r="C33" i="1"/>
  <c r="C34" i="1"/>
  <c r="C35" i="1"/>
  <c r="C36" i="1" s="1"/>
  <c r="C37" i="1"/>
  <c r="C38" i="1"/>
  <c r="C39" i="1"/>
  <c r="C47" i="1"/>
  <c r="C48" i="1" s="1"/>
  <c r="C49" i="1"/>
  <c r="C51" i="1"/>
  <c r="C52" i="1"/>
  <c r="C53" i="1"/>
  <c r="C58" i="1"/>
</calcChain>
</file>

<file path=xl/sharedStrings.xml><?xml version="1.0" encoding="utf-8"?>
<sst xmlns="http://schemas.openxmlformats.org/spreadsheetml/2006/main" count="210" uniqueCount="149">
  <si>
    <t>序号</t>
    <phoneticPr fontId="1" type="noConversion"/>
  </si>
  <si>
    <t>项目名称</t>
    <phoneticPr fontId="1" type="noConversion"/>
  </si>
  <si>
    <t>数量</t>
    <phoneticPr fontId="1" type="noConversion"/>
  </si>
  <si>
    <t>单位</t>
    <phoneticPr fontId="1" type="noConversion"/>
  </si>
  <si>
    <t>备注</t>
    <phoneticPr fontId="1" type="noConversion"/>
  </si>
  <si>
    <t>主材</t>
    <phoneticPr fontId="1" type="noConversion"/>
  </si>
  <si>
    <t>辅材</t>
    <phoneticPr fontId="1" type="noConversion"/>
  </si>
  <si>
    <t>人工</t>
    <phoneticPr fontId="1" type="noConversion"/>
  </si>
  <si>
    <t>合计</t>
    <phoneticPr fontId="1" type="noConversion"/>
  </si>
  <si>
    <t>合价</t>
    <phoneticPr fontId="1" type="noConversion"/>
  </si>
  <si>
    <r>
      <t>m</t>
    </r>
    <r>
      <rPr>
        <vertAlign val="superscript"/>
        <sz val="11"/>
        <rFont val="宋体"/>
        <family val="3"/>
        <charset val="134"/>
      </rPr>
      <t>2</t>
    </r>
    <phoneticPr fontId="1" type="noConversion"/>
  </si>
  <si>
    <t>一</t>
    <phoneticPr fontId="1" type="noConversion"/>
  </si>
  <si>
    <t>拆除项目</t>
    <phoneticPr fontId="1" type="noConversion"/>
  </si>
  <si>
    <t>原墙面粉刷层铲除</t>
    <phoneticPr fontId="1" type="noConversion"/>
  </si>
  <si>
    <t>樘</t>
    <phoneticPr fontId="1" type="noConversion"/>
  </si>
  <si>
    <t>天花项目</t>
    <phoneticPr fontId="1" type="noConversion"/>
  </si>
  <si>
    <t>项</t>
    <phoneticPr fontId="1" type="noConversion"/>
  </si>
  <si>
    <t>地面项目</t>
    <phoneticPr fontId="1" type="noConversion"/>
  </si>
  <si>
    <t>二</t>
    <phoneticPr fontId="1" type="noConversion"/>
  </si>
  <si>
    <t>三</t>
    <phoneticPr fontId="1" type="noConversion"/>
  </si>
  <si>
    <t>四</t>
    <phoneticPr fontId="1" type="noConversion"/>
  </si>
  <si>
    <t>机电项目</t>
    <phoneticPr fontId="1" type="noConversion"/>
  </si>
  <si>
    <t>五</t>
    <phoneticPr fontId="1" type="noConversion"/>
  </si>
  <si>
    <t>室内强电排管布线</t>
    <phoneticPr fontId="1" type="noConversion"/>
  </si>
  <si>
    <t>提供及安装插座面板</t>
    <phoneticPr fontId="1" type="noConversion"/>
  </si>
  <si>
    <t>提供及安装开关面板</t>
    <phoneticPr fontId="1" type="noConversion"/>
  </si>
  <si>
    <t>套</t>
    <phoneticPr fontId="1" type="noConversion"/>
  </si>
  <si>
    <t>室内配电箱接驳安装</t>
    <phoneticPr fontId="1" type="noConversion"/>
  </si>
  <si>
    <t>其他项目</t>
    <phoneticPr fontId="1" type="noConversion"/>
  </si>
  <si>
    <t>六</t>
    <phoneticPr fontId="1" type="noConversion"/>
  </si>
  <si>
    <t>垃圾清理</t>
    <phoneticPr fontId="1" type="noConversion"/>
  </si>
  <si>
    <t>搬运至物业指定点</t>
    <phoneticPr fontId="1" type="noConversion"/>
  </si>
  <si>
    <t>完工清洁</t>
    <phoneticPr fontId="1" type="noConversion"/>
  </si>
  <si>
    <t>项</t>
    <phoneticPr fontId="1" type="noConversion"/>
  </si>
  <si>
    <t>套</t>
    <phoneticPr fontId="1" type="noConversion"/>
  </si>
  <si>
    <t>西门子</t>
    <phoneticPr fontId="1" type="noConversion"/>
  </si>
  <si>
    <r>
      <t>中财P</t>
    </r>
    <r>
      <rPr>
        <sz val="11"/>
        <color indexed="8"/>
        <rFont val="宋体"/>
        <family val="3"/>
        <charset val="134"/>
      </rPr>
      <t>VC管、起帆电线</t>
    </r>
    <phoneticPr fontId="1" type="noConversion"/>
  </si>
  <si>
    <t>海螺水泥等</t>
    <phoneticPr fontId="1" type="noConversion"/>
  </si>
  <si>
    <t>提供及安装电话面板</t>
    <phoneticPr fontId="1" type="noConversion"/>
  </si>
  <si>
    <t>立面项目</t>
    <phoneticPr fontId="1" type="noConversion"/>
  </si>
  <si>
    <t>原天花粉刷层铲除</t>
    <phoneticPr fontId="1" type="noConversion"/>
  </si>
  <si>
    <t>楼梯地砖拆除</t>
    <phoneticPr fontId="1" type="noConversion"/>
  </si>
  <si>
    <t>移门及门套拆除</t>
    <phoneticPr fontId="1" type="noConversion"/>
  </si>
  <si>
    <t>卫生间墙砖拆除</t>
    <phoneticPr fontId="1" type="noConversion"/>
  </si>
  <si>
    <t>二楼房间批灰打磨做乳胶漆</t>
    <phoneticPr fontId="1" type="noConversion"/>
  </si>
  <si>
    <t>二楼地面铺地板</t>
    <phoneticPr fontId="1" type="noConversion"/>
  </si>
  <si>
    <t>一楼墙面批灰打磨做乳胶漆</t>
    <phoneticPr fontId="1" type="noConversion"/>
  </si>
  <si>
    <t>一楼护墙板喷漆</t>
    <phoneticPr fontId="1" type="noConversion"/>
  </si>
  <si>
    <t>二楼墙面批灰打磨做乳胶漆</t>
    <phoneticPr fontId="1" type="noConversion"/>
  </si>
  <si>
    <t>二楼护墙板喷漆</t>
    <phoneticPr fontId="1" type="noConversion"/>
  </si>
  <si>
    <t>楼梯间墙面批灰打磨做乳胶漆</t>
    <phoneticPr fontId="1" type="noConversion"/>
  </si>
  <si>
    <t>项</t>
    <phoneticPr fontId="1" type="noConversion"/>
  </si>
  <si>
    <t>提供及安装网络面板</t>
    <phoneticPr fontId="1" type="noConversion"/>
  </si>
  <si>
    <t>套</t>
    <phoneticPr fontId="1" type="noConversion"/>
  </si>
  <si>
    <t>项</t>
    <phoneticPr fontId="1" type="noConversion"/>
  </si>
  <si>
    <r>
      <t>铭仕P</t>
    </r>
    <r>
      <rPr>
        <sz val="11"/>
        <color indexed="8"/>
        <rFont val="宋体"/>
        <family val="3"/>
        <charset val="134"/>
      </rPr>
      <t>PR</t>
    </r>
    <phoneticPr fontId="1" type="noConversion"/>
  </si>
  <si>
    <r>
      <t>中财P</t>
    </r>
    <r>
      <rPr>
        <sz val="11"/>
        <color indexed="8"/>
        <rFont val="宋体"/>
        <family val="3"/>
        <charset val="134"/>
      </rPr>
      <t>VC</t>
    </r>
    <phoneticPr fontId="1" type="noConversion"/>
  </si>
  <si>
    <t>安装明装平板灯</t>
    <phoneticPr fontId="1" type="noConversion"/>
  </si>
  <si>
    <t>墙地面开槽及修补</t>
    <phoneticPr fontId="1" type="noConversion"/>
  </si>
  <si>
    <t>一楼原入户门封堵</t>
    <phoneticPr fontId="1" type="noConversion"/>
  </si>
  <si>
    <t>一楼入户门封堵处新做护墙板</t>
    <phoneticPr fontId="1" type="noConversion"/>
  </si>
  <si>
    <t>同原有样式</t>
    <phoneticPr fontId="1" type="noConversion"/>
  </si>
  <si>
    <t>一楼新做护墙板喷漆</t>
    <phoneticPr fontId="1" type="noConversion"/>
  </si>
  <si>
    <t>一楼药房新做取药窗口包不锈钢</t>
    <phoneticPr fontId="1" type="noConversion"/>
  </si>
  <si>
    <t>一楼药房新开门洞</t>
    <phoneticPr fontId="1" type="noConversion"/>
  </si>
  <si>
    <t>一楼药房新做门套、木门</t>
    <phoneticPr fontId="1" type="noConversion"/>
  </si>
  <si>
    <t>套</t>
    <phoneticPr fontId="1" type="noConversion"/>
  </si>
  <si>
    <t>一楼药房新做木门五金件安装</t>
    <phoneticPr fontId="1" type="noConversion"/>
  </si>
  <si>
    <t>一楼大门定制对开防盗门</t>
    <phoneticPr fontId="1" type="noConversion"/>
  </si>
  <si>
    <t>一楼大门定制单开防盗门</t>
    <phoneticPr fontId="1" type="noConversion"/>
  </si>
  <si>
    <t>楼梯间地面铺地砖</t>
    <phoneticPr fontId="1" type="noConversion"/>
  </si>
  <si>
    <t>楼梯间踏步贴花砖</t>
    <phoneticPr fontId="1" type="noConversion"/>
  </si>
  <si>
    <r>
      <t>m</t>
    </r>
    <r>
      <rPr>
        <vertAlign val="superscript"/>
        <sz val="11"/>
        <rFont val="宋体"/>
        <family val="3"/>
        <charset val="134"/>
      </rPr>
      <t>2</t>
    </r>
    <phoneticPr fontId="1" type="noConversion"/>
  </si>
  <si>
    <t>实木踏步</t>
    <phoneticPr fontId="1" type="noConversion"/>
  </si>
  <si>
    <r>
      <t>m</t>
    </r>
    <r>
      <rPr>
        <vertAlign val="superscript"/>
        <sz val="11"/>
        <rFont val="宋体"/>
        <family val="3"/>
        <charset val="134"/>
      </rPr>
      <t>2</t>
    </r>
    <phoneticPr fontId="23" type="noConversion"/>
  </si>
  <si>
    <t>海螺水泥</t>
    <phoneticPr fontId="23" type="noConversion"/>
  </si>
  <si>
    <t>楼梯间安装实木踏步</t>
    <phoneticPr fontId="1" type="noConversion"/>
  </si>
  <si>
    <t>卫生间墙面清理找平</t>
    <phoneticPr fontId="23" type="noConversion"/>
  </si>
  <si>
    <t>卫生间墙面防水</t>
    <phoneticPr fontId="23" type="noConversion"/>
  </si>
  <si>
    <t>卫生间墙面贴砖</t>
    <phoneticPr fontId="1" type="noConversion"/>
  </si>
  <si>
    <t>卫生间地面清理找平</t>
    <phoneticPr fontId="23" type="noConversion"/>
  </si>
  <si>
    <t>卫生间地面一次防水</t>
    <phoneticPr fontId="23" type="noConversion"/>
  </si>
  <si>
    <t>卫生间地面防水保护层</t>
    <phoneticPr fontId="23" type="noConversion"/>
  </si>
  <si>
    <t>一楼原入户门封堵处粉刷找平</t>
    <phoneticPr fontId="1" type="noConversion"/>
  </si>
  <si>
    <t>樘</t>
    <phoneticPr fontId="1" type="noConversion"/>
  </si>
  <si>
    <t>一楼药房新做取药窗口</t>
    <phoneticPr fontId="1" type="noConversion"/>
  </si>
  <si>
    <t>新砌矮墙</t>
    <phoneticPr fontId="1" type="noConversion"/>
  </si>
  <si>
    <t>木作基层 不锈钢包边</t>
    <phoneticPr fontId="1" type="noConversion"/>
  </si>
  <si>
    <r>
      <t>m</t>
    </r>
    <r>
      <rPr>
        <vertAlign val="superscript"/>
        <sz val="11"/>
        <rFont val="宋体"/>
        <family val="3"/>
        <charset val="134"/>
      </rPr>
      <t>2</t>
    </r>
    <phoneticPr fontId="1" type="noConversion"/>
  </si>
  <si>
    <t>项</t>
    <phoneticPr fontId="1" type="noConversion"/>
  </si>
  <si>
    <t>套</t>
    <phoneticPr fontId="1" type="noConversion"/>
  </si>
  <si>
    <r>
      <t>m</t>
    </r>
    <r>
      <rPr>
        <vertAlign val="superscript"/>
        <sz val="11"/>
        <rFont val="宋体"/>
        <family val="3"/>
        <charset val="134"/>
      </rPr>
      <t>2</t>
    </r>
    <phoneticPr fontId="1" type="noConversion"/>
  </si>
  <si>
    <t>楼梯间天花批灰打磨做乳胶漆</t>
    <phoneticPr fontId="1" type="noConversion"/>
  </si>
  <si>
    <t>样式待定</t>
    <phoneticPr fontId="1" type="noConversion"/>
  </si>
  <si>
    <t>一楼房间批灰打磨做乳胶漆</t>
    <phoneticPr fontId="1" type="noConversion"/>
  </si>
  <si>
    <t>一楼地面铺地板</t>
    <phoneticPr fontId="1" type="noConversion"/>
  </si>
  <si>
    <t>卫生间批灰打磨做乳胶漆</t>
    <phoneticPr fontId="1" type="noConversion"/>
  </si>
  <si>
    <t>回路</t>
    <phoneticPr fontId="1" type="noConversion"/>
  </si>
  <si>
    <t>安普</t>
    <phoneticPr fontId="1" type="noConversion"/>
  </si>
  <si>
    <t>主材甲供</t>
    <phoneticPr fontId="1" type="noConversion"/>
  </si>
  <si>
    <t>人民电气</t>
    <phoneticPr fontId="1" type="noConversion"/>
  </si>
  <si>
    <t>西门子</t>
    <phoneticPr fontId="1" type="noConversion"/>
  </si>
  <si>
    <t>室内网络排管布线</t>
    <phoneticPr fontId="1" type="noConversion"/>
  </si>
  <si>
    <t>防水涂料、二遍</t>
    <phoneticPr fontId="1" type="noConversion"/>
  </si>
  <si>
    <t>打磨、刷防锈漆</t>
    <phoneticPr fontId="1" type="noConversion"/>
  </si>
  <si>
    <t>多乐士净味乳胶漆</t>
  </si>
  <si>
    <t>多乐士防水乳胶漆</t>
    <phoneticPr fontId="1" type="noConversion"/>
  </si>
  <si>
    <t>实木复合地板</t>
    <phoneticPr fontId="1" type="noConversion"/>
  </si>
  <si>
    <t>防滑地砖</t>
    <phoneticPr fontId="1" type="noConversion"/>
  </si>
  <si>
    <t>海螺水泥</t>
    <phoneticPr fontId="23" type="noConversion"/>
  </si>
  <si>
    <t>样式、主材待定</t>
    <phoneticPr fontId="1" type="noConversion"/>
  </si>
  <si>
    <t>1730*2220/成品定制</t>
    <phoneticPr fontId="1" type="noConversion"/>
  </si>
  <si>
    <t>780*2360/成品定制</t>
    <phoneticPr fontId="1" type="noConversion"/>
  </si>
  <si>
    <t>不锈钢五金</t>
    <phoneticPr fontId="1" type="noConversion"/>
  </si>
  <si>
    <t>样式同现有木门</t>
    <phoneticPr fontId="1" type="noConversion"/>
  </si>
  <si>
    <t>拆墙、门框修补</t>
    <phoneticPr fontId="1" type="noConversion"/>
  </si>
  <si>
    <t>海螺水泥</t>
    <phoneticPr fontId="1" type="noConversion"/>
  </si>
  <si>
    <t>砌块砖</t>
    <phoneticPr fontId="1" type="noConversion"/>
  </si>
  <si>
    <r>
      <t>m</t>
    </r>
    <r>
      <rPr>
        <vertAlign val="superscript"/>
        <sz val="11"/>
        <rFont val="宋体"/>
        <family val="3"/>
        <charset val="134"/>
      </rPr>
      <t>2</t>
    </r>
    <phoneticPr fontId="1" type="noConversion"/>
  </si>
  <si>
    <t>卫生间地砖及垫高层拆除</t>
    <phoneticPr fontId="1" type="noConversion"/>
  </si>
  <si>
    <t>阶</t>
    <phoneticPr fontId="1" type="noConversion"/>
  </si>
  <si>
    <t>不平整处修复、木基层铺设</t>
    <phoneticPr fontId="1" type="noConversion"/>
  </si>
  <si>
    <t>经典漆</t>
    <phoneticPr fontId="1" type="noConversion"/>
  </si>
  <si>
    <t>楼梯间安装实木踏步刷油漆</t>
    <phoneticPr fontId="1" type="noConversion"/>
  </si>
  <si>
    <t>卫生间地面铺砖</t>
    <phoneticPr fontId="23" type="noConversion"/>
  </si>
  <si>
    <t>定制安装淋浴房</t>
    <phoneticPr fontId="1" type="noConversion"/>
  </si>
  <si>
    <t>一楼护墙板修补打磨</t>
    <phoneticPr fontId="1" type="noConversion"/>
  </si>
  <si>
    <t>护墙板修补打磨</t>
    <phoneticPr fontId="27" type="noConversion"/>
  </si>
  <si>
    <t>护墙板修补打磨</t>
    <phoneticPr fontId="27" type="noConversion"/>
  </si>
  <si>
    <t>二楼护墙板修补打磨</t>
    <phoneticPr fontId="1" type="noConversion"/>
  </si>
  <si>
    <t>楼梯间窗户翻新及切割原有防护格栅</t>
    <phoneticPr fontId="1" type="noConversion"/>
  </si>
  <si>
    <t>室内电话回路排管布线</t>
    <phoneticPr fontId="1" type="noConversion"/>
  </si>
  <si>
    <t>提供及安装台盆柜</t>
    <phoneticPr fontId="1" type="noConversion"/>
  </si>
  <si>
    <t>套</t>
    <phoneticPr fontId="1" type="noConversion"/>
  </si>
  <si>
    <t>成品采购、安装</t>
    <phoneticPr fontId="1" type="noConversion"/>
  </si>
  <si>
    <t>提供及安装马桶</t>
    <phoneticPr fontId="1" type="noConversion"/>
  </si>
  <si>
    <t>提供及安装花洒</t>
    <phoneticPr fontId="1" type="noConversion"/>
  </si>
  <si>
    <t>提供及安装换气扇</t>
    <phoneticPr fontId="1" type="noConversion"/>
  </si>
  <si>
    <r>
      <t>m</t>
    </r>
    <r>
      <rPr>
        <vertAlign val="superscript"/>
        <sz val="11"/>
        <rFont val="宋体"/>
        <family val="3"/>
        <charset val="134"/>
      </rPr>
      <t>2</t>
    </r>
    <phoneticPr fontId="1" type="noConversion"/>
  </si>
  <si>
    <t>一底两面</t>
    <phoneticPr fontId="27" type="noConversion"/>
  </si>
  <si>
    <t>一楼新开双开门门洞</t>
    <phoneticPr fontId="1" type="noConversion"/>
  </si>
  <si>
    <t>樘</t>
    <phoneticPr fontId="1" type="noConversion"/>
  </si>
  <si>
    <t>室内地面找平处理</t>
    <phoneticPr fontId="1" type="noConversion"/>
  </si>
  <si>
    <t>成品定制</t>
    <phoneticPr fontId="1" type="noConversion"/>
  </si>
  <si>
    <t>提供及安装装饰镜</t>
    <phoneticPr fontId="1" type="noConversion"/>
  </si>
  <si>
    <t>卫生间提供及安装软管</t>
    <phoneticPr fontId="1" type="noConversion"/>
  </si>
  <si>
    <t>卫生间提供及安装三角阀</t>
    <phoneticPr fontId="1" type="noConversion"/>
  </si>
  <si>
    <t>卫生间及诊疗室冷热水管接驳安装</t>
    <phoneticPr fontId="1" type="noConversion"/>
  </si>
  <si>
    <t>卫生间及诊疗室排水管接驳安装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</si>
</sst>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76" formatCode="#,##0_);[Red]\(#,##0\)"/>
    <numFmt numFmtId="177" formatCode="0.00_ "/>
  </numFmts>
  <fonts count="33">
    <font>
      <sz val="12"/>
      <name val="宋体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  <font>
      <b/>
      <sz val="13"/>
      <name val="宋体"/>
      <family val="3"/>
      <charset val="134"/>
    </font>
    <font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name val="宋体"/>
      <family val="3"/>
      <charset val="134"/>
    </font>
    <font>
      <sz val="11"/>
      <name val="宋体"/>
      <family val="3"/>
      <charset val="134"/>
    </font>
    <font>
      <vertAlign val="superscript"/>
      <sz val="11"/>
      <name val="宋体"/>
      <family val="3"/>
      <charset val="134"/>
    </font>
    <font>
      <sz val="11"/>
      <name val="宋体"/>
      <family val="3"/>
      <charset val="134"/>
    </font>
    <font>
      <b/>
      <sz val="11"/>
      <name val="宋体"/>
      <family val="3"/>
      <charset val="134"/>
    </font>
    <font>
      <b/>
      <sz val="13"/>
      <name val="宋体"/>
      <family val="3"/>
      <charset val="134"/>
    </font>
    <font>
      <sz val="11"/>
      <name val="宋体"/>
      <family val="3"/>
      <charset val="134"/>
    </font>
    <font>
      <b/>
      <sz val="12"/>
      <name val="宋体"/>
      <family val="3"/>
      <charset val="134"/>
    </font>
    <font>
      <b/>
      <sz val="11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name val="宋体"/>
      <family val="3"/>
      <charset val="134"/>
    </font>
    <font>
      <sz val="11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sz val="11"/>
      <name val="宋体"/>
      <family val="3"/>
      <charset val="134"/>
    </font>
    <font>
      <sz val="11"/>
      <name val="宋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  <font>
      <sz val="11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  <font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26" fillId="0" borderId="0">
      <alignment vertical="center"/>
    </xf>
  </cellStyleXfs>
  <cellXfs count="85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2" borderId="0" xfId="0" applyFill="1" applyBorder="1">
      <alignment vertical="center"/>
    </xf>
    <xf numFmtId="176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2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43" fontId="3" fillId="0" borderId="2" xfId="0" applyNumberFormat="1" applyFont="1" applyBorder="1" applyAlignment="1">
      <alignment horizontal="center" vertical="center"/>
    </xf>
    <xf numFmtId="43" fontId="4" fillId="2" borderId="1" xfId="0" applyNumberFormat="1" applyFont="1" applyFill="1" applyBorder="1" applyAlignment="1">
      <alignment horizontal="center" vertical="center"/>
    </xf>
    <xf numFmtId="43" fontId="4" fillId="0" borderId="1" xfId="0" applyNumberFormat="1" applyFont="1" applyBorder="1" applyAlignment="1">
      <alignment horizontal="center" vertical="center"/>
    </xf>
    <xf numFmtId="43" fontId="0" fillId="0" borderId="0" xfId="0" applyNumberFormat="1" applyBorder="1" applyAlignment="1">
      <alignment horizontal="center" vertical="center"/>
    </xf>
    <xf numFmtId="177" fontId="3" fillId="0" borderId="2" xfId="0" applyNumberFormat="1" applyFont="1" applyBorder="1" applyAlignment="1">
      <alignment horizontal="center" vertical="center"/>
    </xf>
    <xf numFmtId="177" fontId="6" fillId="2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left" vertical="center"/>
    </xf>
    <xf numFmtId="0" fontId="31" fillId="2" borderId="2" xfId="0" applyFont="1" applyFill="1" applyBorder="1" applyAlignment="1">
      <alignment horizontal="left" vertical="center"/>
    </xf>
    <xf numFmtId="177" fontId="9" fillId="2" borderId="1" xfId="0" applyNumberFormat="1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left" vertical="center"/>
    </xf>
    <xf numFmtId="177" fontId="9" fillId="2" borderId="3" xfId="0" applyNumberFormat="1" applyFont="1" applyFill="1" applyBorder="1" applyAlignment="1">
      <alignment horizontal="center" vertical="center"/>
    </xf>
    <xf numFmtId="177" fontId="9" fillId="0" borderId="3" xfId="0" applyNumberFormat="1" applyFont="1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/>
    </xf>
    <xf numFmtId="49" fontId="10" fillId="2" borderId="1" xfId="0" applyNumberFormat="1" applyFont="1" applyFill="1" applyBorder="1" applyAlignment="1">
      <alignment vertical="center" wrapText="1"/>
    </xf>
    <xf numFmtId="0" fontId="11" fillId="0" borderId="2" xfId="0" applyFont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43" fontId="30" fillId="0" borderId="1" xfId="0" applyNumberFormat="1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left" vertical="center"/>
    </xf>
    <xf numFmtId="0" fontId="13" fillId="2" borderId="2" xfId="0" applyFont="1" applyFill="1" applyBorder="1" applyAlignment="1">
      <alignment horizontal="left" vertical="center"/>
    </xf>
    <xf numFmtId="0" fontId="30" fillId="2" borderId="1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left" vertical="center"/>
    </xf>
    <xf numFmtId="0" fontId="16" fillId="2" borderId="1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left" vertical="center"/>
    </xf>
    <xf numFmtId="0" fontId="18" fillId="2" borderId="1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31" fillId="2" borderId="1" xfId="0" applyFont="1" applyFill="1" applyBorder="1" applyAlignment="1">
      <alignment horizontal="left" vertical="center"/>
    </xf>
    <xf numFmtId="0" fontId="30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left" vertical="center"/>
    </xf>
    <xf numFmtId="0" fontId="20" fillId="2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left" vertical="center"/>
    </xf>
    <xf numFmtId="0" fontId="30" fillId="2" borderId="1" xfId="0" applyFont="1" applyFill="1" applyBorder="1" applyAlignment="1">
      <alignment horizontal="left" vertical="center"/>
    </xf>
    <xf numFmtId="0" fontId="30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0" fontId="30" fillId="2" borderId="2" xfId="0" applyFont="1" applyFill="1" applyBorder="1" applyAlignment="1">
      <alignment horizontal="left" vertical="center"/>
    </xf>
    <xf numFmtId="177" fontId="24" fillId="2" borderId="1" xfId="0" applyNumberFormat="1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0" fontId="32" fillId="2" borderId="1" xfId="0" applyFont="1" applyFill="1" applyBorder="1" applyAlignment="1">
      <alignment horizontal="center" vertical="center"/>
    </xf>
    <xf numFmtId="43" fontId="24" fillId="2" borderId="1" xfId="0" applyNumberFormat="1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left" vertical="center"/>
    </xf>
    <xf numFmtId="0" fontId="25" fillId="2" borderId="1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left" vertical="center"/>
    </xf>
    <xf numFmtId="0" fontId="25" fillId="2" borderId="1" xfId="1" applyFont="1" applyFill="1" applyBorder="1" applyAlignment="1">
      <alignment horizontal="center" vertical="center"/>
    </xf>
    <xf numFmtId="0" fontId="32" fillId="2" borderId="1" xfId="1" applyFont="1" applyFill="1" applyBorder="1" applyAlignment="1">
      <alignment horizontal="center" vertical="center"/>
    </xf>
    <xf numFmtId="0" fontId="30" fillId="2" borderId="1" xfId="1" applyFont="1" applyFill="1" applyBorder="1" applyAlignment="1">
      <alignment horizontal="center" vertical="center"/>
    </xf>
    <xf numFmtId="0" fontId="32" fillId="2" borderId="1" xfId="0" applyFont="1" applyFill="1" applyBorder="1" applyAlignment="1">
      <alignment horizontal="center" vertical="center"/>
    </xf>
    <xf numFmtId="0" fontId="25" fillId="2" borderId="1" xfId="1" applyFont="1" applyFill="1" applyBorder="1" applyAlignment="1">
      <alignment horizontal="center" vertical="center"/>
    </xf>
    <xf numFmtId="0" fontId="32" fillId="2" borderId="1" xfId="1" applyFont="1" applyFill="1" applyBorder="1" applyAlignment="1">
      <alignment horizontal="center" vertical="center"/>
    </xf>
    <xf numFmtId="0" fontId="30" fillId="2" borderId="1" xfId="1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0" fontId="28" fillId="2" borderId="1" xfId="0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left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0EBC6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4"/>
  <sheetViews>
    <sheetView tabSelected="1" zoomScaleNormal="100" workbookViewId="0">
      <selection activeCell="P12" sqref="P12"/>
    </sheetView>
  </sheetViews>
  <sheetFormatPr defaultRowHeight="15.75" customHeight="1"/>
  <cols>
    <col min="1" max="1" width="4.5" style="2" customWidth="1"/>
    <col min="2" max="2" width="37.875" style="5" customWidth="1"/>
    <col min="3" max="3" width="8.875" style="21" customWidth="1"/>
    <col min="4" max="4" width="5.5" style="2" customWidth="1"/>
    <col min="5" max="5" width="26.125" style="4" customWidth="1"/>
    <col min="6" max="8" width="6.5" style="2" customWidth="1"/>
    <col min="9" max="9" width="7.375" style="2" customWidth="1"/>
    <col min="10" max="10" width="14.375" style="17" customWidth="1"/>
    <col min="11" max="16384" width="9" style="1"/>
  </cols>
  <sheetData>
    <row r="1" spans="1:10" s="3" customFormat="1" ht="21.75" customHeight="1">
      <c r="A1" s="8" t="s">
        <v>0</v>
      </c>
      <c r="B1" s="9" t="s">
        <v>1</v>
      </c>
      <c r="C1" s="1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14" t="s">
        <v>9</v>
      </c>
    </row>
    <row r="2" spans="1:10" s="3" customFormat="1" ht="21.75" customHeight="1">
      <c r="A2" s="35" t="s">
        <v>11</v>
      </c>
      <c r="B2" s="42" t="s">
        <v>12</v>
      </c>
      <c r="C2" s="18"/>
      <c r="D2" s="8"/>
      <c r="E2" s="8"/>
      <c r="F2" s="8"/>
      <c r="G2" s="8"/>
      <c r="H2" s="8"/>
      <c r="I2" s="8"/>
      <c r="J2" s="14"/>
    </row>
    <row r="3" spans="1:10" ht="21.75" customHeight="1">
      <c r="A3" s="10"/>
      <c r="B3" s="53" t="s">
        <v>40</v>
      </c>
      <c r="C3" s="19">
        <f>6.48*6.49+2.33*1.8</f>
        <v>46.249200000000009</v>
      </c>
      <c r="D3" s="23" t="s">
        <v>10</v>
      </c>
      <c r="E3" s="22"/>
      <c r="F3" s="12"/>
      <c r="G3" s="11"/>
      <c r="H3" s="11"/>
      <c r="I3" s="11"/>
      <c r="J3" s="15"/>
    </row>
    <row r="4" spans="1:10" ht="21.75" customHeight="1">
      <c r="A4" s="10"/>
      <c r="B4" s="27" t="s">
        <v>13</v>
      </c>
      <c r="C4" s="19">
        <f>C32+C46</f>
        <v>129.90186</v>
      </c>
      <c r="D4" s="81" t="s">
        <v>118</v>
      </c>
      <c r="E4" s="36"/>
      <c r="F4" s="12"/>
      <c r="G4" s="11"/>
      <c r="H4" s="11"/>
      <c r="I4" s="11"/>
      <c r="J4" s="15"/>
    </row>
    <row r="5" spans="1:10" ht="21.75" customHeight="1">
      <c r="A5" s="10"/>
      <c r="B5" s="53" t="s">
        <v>41</v>
      </c>
      <c r="C5" s="19">
        <v>16</v>
      </c>
      <c r="D5" s="82" t="s">
        <v>120</v>
      </c>
      <c r="E5" s="36"/>
      <c r="F5" s="12"/>
      <c r="G5" s="11"/>
      <c r="H5" s="11"/>
      <c r="I5" s="11"/>
      <c r="J5" s="15"/>
    </row>
    <row r="6" spans="1:10" ht="21.75" customHeight="1">
      <c r="A6" s="10"/>
      <c r="B6" s="53" t="s">
        <v>42</v>
      </c>
      <c r="C6" s="19">
        <v>1</v>
      </c>
      <c r="D6" s="38" t="s">
        <v>14</v>
      </c>
      <c r="E6" s="36"/>
      <c r="F6" s="12"/>
      <c r="G6" s="11"/>
      <c r="H6" s="11"/>
      <c r="I6" s="11"/>
      <c r="J6" s="15"/>
    </row>
    <row r="7" spans="1:10" ht="21.75" customHeight="1">
      <c r="A7" s="10"/>
      <c r="B7" s="53" t="s">
        <v>43</v>
      </c>
      <c r="C7" s="19">
        <f>(2.33+1.8)*2*2.56</f>
        <v>21.145599999999998</v>
      </c>
      <c r="D7" s="23" t="s">
        <v>10</v>
      </c>
      <c r="E7" s="46"/>
      <c r="F7" s="12"/>
      <c r="G7" s="11"/>
      <c r="H7" s="11"/>
      <c r="I7" s="11"/>
      <c r="J7" s="15"/>
    </row>
    <row r="8" spans="1:10" ht="21.75" customHeight="1">
      <c r="A8" s="10"/>
      <c r="B8" s="53" t="s">
        <v>119</v>
      </c>
      <c r="C8" s="19">
        <f>2.33*1.8</f>
        <v>4.194</v>
      </c>
      <c r="D8" s="82" t="s">
        <v>138</v>
      </c>
      <c r="E8" s="46"/>
      <c r="F8" s="12"/>
      <c r="G8" s="11"/>
      <c r="H8" s="11"/>
      <c r="I8" s="11"/>
      <c r="J8" s="15"/>
    </row>
    <row r="9" spans="1:10" ht="21.75" customHeight="1">
      <c r="A9" s="10"/>
      <c r="B9" s="84" t="s">
        <v>140</v>
      </c>
      <c r="C9" s="19">
        <v>1</v>
      </c>
      <c r="D9" s="82" t="s">
        <v>141</v>
      </c>
      <c r="E9" s="80"/>
      <c r="F9" s="76"/>
      <c r="G9" s="11"/>
      <c r="H9" s="11"/>
      <c r="I9" s="11"/>
      <c r="J9" s="15"/>
    </row>
    <row r="10" spans="1:10" ht="21.75" customHeight="1">
      <c r="A10" s="10"/>
      <c r="B10" s="27"/>
      <c r="C10" s="19"/>
      <c r="D10" s="23"/>
      <c r="E10" s="36"/>
      <c r="F10" s="12"/>
      <c r="G10" s="11"/>
      <c r="H10" s="11"/>
      <c r="I10" s="11"/>
      <c r="J10" s="15"/>
    </row>
    <row r="11" spans="1:10" ht="21.75" customHeight="1">
      <c r="A11" s="43" t="s">
        <v>18</v>
      </c>
      <c r="B11" s="42" t="s">
        <v>15</v>
      </c>
      <c r="C11" s="19"/>
      <c r="D11" s="23"/>
      <c r="E11" s="36"/>
      <c r="F11" s="12"/>
      <c r="G11" s="11"/>
      <c r="H11" s="11"/>
      <c r="I11" s="11"/>
      <c r="J11" s="15"/>
    </row>
    <row r="12" spans="1:10" ht="21.75" customHeight="1">
      <c r="A12" s="10"/>
      <c r="B12" s="72" t="s">
        <v>94</v>
      </c>
      <c r="C12" s="19">
        <f>(8.29*2.33+3.55*5.01)*1.1</f>
        <v>40.811320000000002</v>
      </c>
      <c r="D12" s="70" t="s">
        <v>91</v>
      </c>
      <c r="E12" s="75" t="s">
        <v>105</v>
      </c>
      <c r="F12" s="74"/>
      <c r="G12" s="73"/>
      <c r="H12" s="73"/>
      <c r="I12" s="11"/>
      <c r="J12" s="15"/>
    </row>
    <row r="13" spans="1:10" ht="21.75" customHeight="1">
      <c r="A13" s="10"/>
      <c r="B13" s="53" t="s">
        <v>44</v>
      </c>
      <c r="C13" s="19">
        <f>(2.33*3.82+3.55*6.19)*1.1</f>
        <v>33.962610000000005</v>
      </c>
      <c r="D13" s="70" t="s">
        <v>91</v>
      </c>
      <c r="E13" s="75" t="s">
        <v>105</v>
      </c>
      <c r="F13" s="74"/>
      <c r="G13" s="73"/>
      <c r="H13" s="73"/>
      <c r="I13" s="11"/>
      <c r="J13" s="15"/>
    </row>
    <row r="14" spans="1:10" ht="21.75" customHeight="1">
      <c r="A14" s="10"/>
      <c r="B14" s="72" t="s">
        <v>92</v>
      </c>
      <c r="C14" s="19">
        <f>(1*5+1*1.15+2.12*1.71)*1.1</f>
        <v>10.75272</v>
      </c>
      <c r="D14" s="70" t="s">
        <v>91</v>
      </c>
      <c r="E14" s="75" t="s">
        <v>105</v>
      </c>
      <c r="F14" s="74"/>
      <c r="G14" s="73"/>
      <c r="H14" s="73"/>
      <c r="I14" s="11"/>
      <c r="J14" s="15"/>
    </row>
    <row r="15" spans="1:10" ht="21.75" customHeight="1">
      <c r="A15" s="10"/>
      <c r="B15" s="72" t="s">
        <v>96</v>
      </c>
      <c r="C15" s="19">
        <f>2.33*1.8</f>
        <v>4.194</v>
      </c>
      <c r="D15" s="70" t="s">
        <v>91</v>
      </c>
      <c r="E15" s="75" t="s">
        <v>106</v>
      </c>
      <c r="F15" s="74"/>
      <c r="G15" s="73"/>
      <c r="H15" s="73"/>
      <c r="I15" s="11"/>
      <c r="J15" s="15"/>
    </row>
    <row r="16" spans="1:10" ht="21.75" customHeight="1">
      <c r="A16" s="10"/>
      <c r="B16" s="27"/>
      <c r="C16" s="19"/>
      <c r="D16" s="23"/>
      <c r="E16" s="36"/>
      <c r="F16" s="12"/>
      <c r="G16" s="11"/>
      <c r="H16" s="11"/>
      <c r="I16" s="11"/>
      <c r="J16" s="15"/>
    </row>
    <row r="17" spans="1:10" ht="21.75" customHeight="1">
      <c r="A17" s="43" t="s">
        <v>19</v>
      </c>
      <c r="B17" s="40" t="s">
        <v>17</v>
      </c>
      <c r="C17" s="19"/>
      <c r="D17" s="23"/>
      <c r="E17" s="36"/>
      <c r="F17" s="12"/>
      <c r="G17" s="11"/>
      <c r="H17" s="11"/>
      <c r="I17" s="11"/>
      <c r="J17" s="15"/>
    </row>
    <row r="18" spans="1:10" ht="21.75" customHeight="1">
      <c r="A18" s="10"/>
      <c r="B18" s="84" t="s">
        <v>142</v>
      </c>
      <c r="C18" s="19">
        <v>27</v>
      </c>
      <c r="D18" s="23" t="s">
        <v>10</v>
      </c>
      <c r="E18" s="83" t="s">
        <v>121</v>
      </c>
      <c r="F18" s="12"/>
      <c r="G18" s="11"/>
      <c r="H18" s="11"/>
      <c r="I18" s="11"/>
      <c r="J18" s="15"/>
    </row>
    <row r="19" spans="1:10" ht="21.75" customHeight="1">
      <c r="A19" s="10"/>
      <c r="B19" s="72" t="s">
        <v>95</v>
      </c>
      <c r="C19" s="19">
        <f>8.29*2.33+3.55*5.01</f>
        <v>37.101199999999999</v>
      </c>
      <c r="D19" s="23" t="s">
        <v>10</v>
      </c>
      <c r="E19" s="71" t="s">
        <v>107</v>
      </c>
      <c r="F19" s="78"/>
      <c r="G19" s="77"/>
      <c r="H19" s="77"/>
      <c r="I19" s="11"/>
      <c r="J19" s="15"/>
    </row>
    <row r="20" spans="1:10" ht="21.75" customHeight="1">
      <c r="A20" s="10"/>
      <c r="B20" s="53" t="s">
        <v>45</v>
      </c>
      <c r="C20" s="19">
        <f>2.33*3.82+3.55*6.19</f>
        <v>30.8751</v>
      </c>
      <c r="D20" s="23" t="s">
        <v>10</v>
      </c>
      <c r="E20" s="71" t="s">
        <v>107</v>
      </c>
      <c r="F20" s="78"/>
      <c r="G20" s="77"/>
      <c r="H20" s="77"/>
      <c r="I20" s="11"/>
      <c r="J20" s="15"/>
    </row>
    <row r="21" spans="1:10" ht="21.75" customHeight="1">
      <c r="A21" s="10"/>
      <c r="B21" s="60" t="s">
        <v>70</v>
      </c>
      <c r="C21" s="19">
        <f>1*1.15+2.12*1.71</f>
        <v>4.7751999999999999</v>
      </c>
      <c r="D21" s="62" t="s">
        <v>72</v>
      </c>
      <c r="E21" s="71" t="s">
        <v>108</v>
      </c>
      <c r="F21" s="67"/>
      <c r="G21" s="65"/>
      <c r="H21" s="65"/>
      <c r="I21" s="11"/>
      <c r="J21" s="15"/>
    </row>
    <row r="22" spans="1:10" ht="21.75" customHeight="1">
      <c r="A22" s="10"/>
      <c r="B22" s="69" t="s">
        <v>76</v>
      </c>
      <c r="C22" s="19">
        <v>16</v>
      </c>
      <c r="D22" s="82" t="s">
        <v>120</v>
      </c>
      <c r="E22" s="61" t="s">
        <v>73</v>
      </c>
      <c r="F22" s="12"/>
      <c r="G22" s="11"/>
      <c r="H22" s="11"/>
      <c r="I22" s="11"/>
      <c r="J22" s="15"/>
    </row>
    <row r="23" spans="1:10" ht="21.75" customHeight="1">
      <c r="A23" s="10"/>
      <c r="B23" s="84" t="s">
        <v>123</v>
      </c>
      <c r="C23" s="19">
        <f>1*0.27*16</f>
        <v>4.32</v>
      </c>
      <c r="D23" s="62" t="s">
        <v>72</v>
      </c>
      <c r="E23" s="83" t="s">
        <v>122</v>
      </c>
      <c r="F23" s="12"/>
      <c r="G23" s="11"/>
      <c r="H23" s="11"/>
      <c r="I23" s="11"/>
      <c r="J23" s="15"/>
    </row>
    <row r="24" spans="1:10" ht="21.75" customHeight="1">
      <c r="A24" s="10"/>
      <c r="B24" s="60" t="s">
        <v>71</v>
      </c>
      <c r="C24" s="19">
        <f>1*0.18*16</f>
        <v>2.88</v>
      </c>
      <c r="D24" s="62" t="s">
        <v>72</v>
      </c>
      <c r="E24" s="71" t="s">
        <v>110</v>
      </c>
      <c r="F24" s="12"/>
      <c r="G24" s="11"/>
      <c r="H24" s="11"/>
      <c r="I24" s="11"/>
      <c r="J24" s="15"/>
    </row>
    <row r="25" spans="1:10" ht="21.75" customHeight="1">
      <c r="A25" s="10"/>
      <c r="B25" s="63" t="s">
        <v>80</v>
      </c>
      <c r="C25" s="64">
        <f>2.33*1.8</f>
        <v>4.194</v>
      </c>
      <c r="D25" s="65" t="s">
        <v>74</v>
      </c>
      <c r="E25" s="66" t="s">
        <v>75</v>
      </c>
      <c r="F25" s="67"/>
      <c r="G25" s="65"/>
      <c r="H25" s="65"/>
      <c r="I25" s="65"/>
      <c r="J25" s="68"/>
    </row>
    <row r="26" spans="1:10" ht="21.75" customHeight="1">
      <c r="A26" s="10"/>
      <c r="B26" s="69" t="s">
        <v>81</v>
      </c>
      <c r="C26" s="64">
        <f>2.33*1.8</f>
        <v>4.194</v>
      </c>
      <c r="D26" s="65" t="s">
        <v>74</v>
      </c>
      <c r="E26" s="71" t="s">
        <v>103</v>
      </c>
      <c r="F26" s="67"/>
      <c r="G26" s="65"/>
      <c r="H26" s="65"/>
      <c r="I26" s="65"/>
      <c r="J26" s="68"/>
    </row>
    <row r="27" spans="1:10" ht="21.75" customHeight="1">
      <c r="A27" s="10"/>
      <c r="B27" s="69" t="s">
        <v>82</v>
      </c>
      <c r="C27" s="64">
        <f>2.33*1.8</f>
        <v>4.194</v>
      </c>
      <c r="D27" s="65" t="s">
        <v>74</v>
      </c>
      <c r="E27" s="71" t="s">
        <v>109</v>
      </c>
      <c r="F27" s="67"/>
      <c r="G27" s="65"/>
      <c r="H27" s="65"/>
      <c r="I27" s="65"/>
      <c r="J27" s="68"/>
    </row>
    <row r="28" spans="1:10" ht="21.75" customHeight="1">
      <c r="A28" s="10"/>
      <c r="B28" s="84" t="s">
        <v>124</v>
      </c>
      <c r="C28" s="64">
        <f>2.33*1.8</f>
        <v>4.194</v>
      </c>
      <c r="D28" s="65" t="s">
        <v>74</v>
      </c>
      <c r="E28" s="71" t="s">
        <v>110</v>
      </c>
      <c r="F28" s="67"/>
      <c r="G28" s="65"/>
      <c r="H28" s="65"/>
      <c r="I28" s="65"/>
      <c r="J28" s="68"/>
    </row>
    <row r="29" spans="1:10" ht="21.75" customHeight="1">
      <c r="A29" s="10"/>
      <c r="B29" s="84" t="s">
        <v>125</v>
      </c>
      <c r="C29" s="64">
        <v>4.4000000000000004</v>
      </c>
      <c r="D29" s="65" t="s">
        <v>74</v>
      </c>
      <c r="E29" s="83" t="s">
        <v>143</v>
      </c>
      <c r="F29" s="76"/>
      <c r="G29" s="65"/>
      <c r="H29" s="65"/>
      <c r="I29" s="65"/>
      <c r="J29" s="68"/>
    </row>
    <row r="30" spans="1:10" ht="21.75" customHeight="1">
      <c r="A30" s="10"/>
      <c r="B30" s="69"/>
      <c r="C30" s="64"/>
      <c r="D30" s="65"/>
      <c r="E30" s="66"/>
      <c r="F30" s="67"/>
      <c r="G30" s="65"/>
      <c r="H30" s="65"/>
      <c r="I30" s="65"/>
      <c r="J30" s="68"/>
    </row>
    <row r="31" spans="1:10" ht="21.75" customHeight="1">
      <c r="A31" s="43" t="s">
        <v>20</v>
      </c>
      <c r="B31" s="52" t="s">
        <v>39</v>
      </c>
      <c r="C31" s="19"/>
      <c r="D31" s="23"/>
      <c r="E31" s="36"/>
      <c r="F31" s="12"/>
      <c r="G31" s="11"/>
      <c r="H31" s="11"/>
      <c r="I31" s="11"/>
      <c r="J31" s="15"/>
    </row>
    <row r="32" spans="1:10" ht="21.75" customHeight="1">
      <c r="A32" s="10"/>
      <c r="B32" s="53" t="s">
        <v>46</v>
      </c>
      <c r="C32" s="19">
        <f>((3.55+5.04)*2*1.53+(2.33+3.82)*2*1.53+(2.33+2.33+2.12)*1.62+(1.8+2.33)*2*1.62)*1.1</f>
        <v>76.416120000000006</v>
      </c>
      <c r="D32" s="23" t="s">
        <v>10</v>
      </c>
      <c r="E32" s="79" t="s">
        <v>105</v>
      </c>
      <c r="F32" s="78"/>
      <c r="G32" s="77"/>
      <c r="H32" s="77"/>
      <c r="I32" s="11"/>
      <c r="J32" s="15"/>
    </row>
    <row r="33" spans="1:10" ht="21.75" customHeight="1">
      <c r="A33" s="10"/>
      <c r="B33" s="84" t="s">
        <v>126</v>
      </c>
      <c r="C33" s="19">
        <f>((3.55+5.04)*2*0.94+(2.33+3.82)*2*0.94+(2.33+2.33+2.12)*0.94+(1.8+2.33)*2*0.94)*1.05</f>
        <v>43.941240000000001</v>
      </c>
      <c r="D33" s="23" t="s">
        <v>10</v>
      </c>
      <c r="E33" s="83" t="s">
        <v>128</v>
      </c>
      <c r="F33" s="76"/>
      <c r="G33" s="70"/>
      <c r="H33" s="70"/>
      <c r="I33" s="11"/>
      <c r="J33" s="15"/>
    </row>
    <row r="34" spans="1:10" ht="21.75" customHeight="1">
      <c r="A34" s="10"/>
      <c r="B34" s="53" t="s">
        <v>47</v>
      </c>
      <c r="C34" s="19">
        <f>C33</f>
        <v>43.941240000000001</v>
      </c>
      <c r="D34" s="23" t="s">
        <v>10</v>
      </c>
      <c r="E34" s="83" t="s">
        <v>139</v>
      </c>
      <c r="F34" s="76"/>
      <c r="G34" s="70"/>
      <c r="H34" s="70"/>
      <c r="I34" s="11"/>
      <c r="J34" s="15"/>
    </row>
    <row r="35" spans="1:10" ht="21.75" customHeight="1">
      <c r="A35" s="10"/>
      <c r="B35" s="59" t="s">
        <v>59</v>
      </c>
      <c r="C35" s="19">
        <f>0.9*2.05</f>
        <v>1.845</v>
      </c>
      <c r="D35" s="23" t="s">
        <v>10</v>
      </c>
      <c r="E35" s="80" t="s">
        <v>117</v>
      </c>
      <c r="F35" s="12"/>
      <c r="G35" s="11"/>
      <c r="H35" s="11"/>
      <c r="I35" s="11"/>
      <c r="J35" s="15"/>
    </row>
    <row r="36" spans="1:10" ht="21.75" customHeight="1">
      <c r="A36" s="10"/>
      <c r="B36" s="69" t="s">
        <v>83</v>
      </c>
      <c r="C36" s="19">
        <f>C35*2</f>
        <v>3.69</v>
      </c>
      <c r="D36" s="23" t="s">
        <v>10</v>
      </c>
      <c r="E36" s="71" t="s">
        <v>116</v>
      </c>
      <c r="F36" s="12"/>
      <c r="G36" s="11"/>
      <c r="H36" s="11"/>
      <c r="I36" s="11"/>
      <c r="J36" s="15"/>
    </row>
    <row r="37" spans="1:10" ht="21.75" customHeight="1">
      <c r="A37" s="10"/>
      <c r="B37" s="59" t="s">
        <v>60</v>
      </c>
      <c r="C37" s="19">
        <f>0.9*0.94</f>
        <v>0.84599999999999997</v>
      </c>
      <c r="D37" s="65" t="s">
        <v>88</v>
      </c>
      <c r="E37" s="58" t="s">
        <v>61</v>
      </c>
      <c r="F37" s="12"/>
      <c r="G37" s="11"/>
      <c r="H37" s="11"/>
      <c r="I37" s="11"/>
      <c r="J37" s="15"/>
    </row>
    <row r="38" spans="1:10" ht="21.75" customHeight="1">
      <c r="A38" s="10"/>
      <c r="B38" s="59" t="s">
        <v>62</v>
      </c>
      <c r="C38" s="19">
        <f>C37</f>
        <v>0.84599999999999997</v>
      </c>
      <c r="D38" s="65" t="s">
        <v>88</v>
      </c>
      <c r="E38" s="71"/>
      <c r="F38" s="76"/>
      <c r="G38" s="70"/>
      <c r="H38" s="70"/>
      <c r="I38" s="11"/>
      <c r="J38" s="15"/>
    </row>
    <row r="39" spans="1:10" ht="21.75" customHeight="1">
      <c r="A39" s="10"/>
      <c r="B39" s="69" t="s">
        <v>85</v>
      </c>
      <c r="C39" s="19">
        <f>1.87*1.3</f>
        <v>2.431</v>
      </c>
      <c r="D39" s="65" t="s">
        <v>88</v>
      </c>
      <c r="E39" s="66" t="s">
        <v>86</v>
      </c>
      <c r="F39" s="76"/>
      <c r="G39" s="11"/>
      <c r="H39" s="11"/>
      <c r="I39" s="11"/>
      <c r="J39" s="15"/>
    </row>
    <row r="40" spans="1:10" ht="21.75" customHeight="1">
      <c r="A40" s="10"/>
      <c r="B40" s="59" t="s">
        <v>63</v>
      </c>
      <c r="C40" s="19">
        <v>1</v>
      </c>
      <c r="D40" s="65" t="s">
        <v>84</v>
      </c>
      <c r="E40" s="66" t="s">
        <v>87</v>
      </c>
      <c r="F40" s="12"/>
      <c r="G40" s="11"/>
      <c r="H40" s="11"/>
      <c r="I40" s="11"/>
      <c r="J40" s="15"/>
    </row>
    <row r="41" spans="1:10" ht="21.75" customHeight="1">
      <c r="A41" s="10"/>
      <c r="B41" s="59" t="s">
        <v>64</v>
      </c>
      <c r="C41" s="19">
        <v>1</v>
      </c>
      <c r="D41" s="70" t="s">
        <v>89</v>
      </c>
      <c r="E41" s="71" t="s">
        <v>115</v>
      </c>
      <c r="F41" s="12"/>
      <c r="G41" s="11"/>
      <c r="H41" s="11"/>
      <c r="I41" s="11"/>
      <c r="J41" s="15"/>
    </row>
    <row r="42" spans="1:10" ht="21.75" customHeight="1">
      <c r="A42" s="10"/>
      <c r="B42" s="59" t="s">
        <v>65</v>
      </c>
      <c r="C42" s="19">
        <v>1</v>
      </c>
      <c r="D42" s="57" t="s">
        <v>66</v>
      </c>
      <c r="E42" s="71" t="s">
        <v>114</v>
      </c>
      <c r="F42" s="12"/>
      <c r="G42" s="11"/>
      <c r="H42" s="11"/>
      <c r="I42" s="11"/>
      <c r="J42" s="15"/>
    </row>
    <row r="43" spans="1:10" ht="21.75" customHeight="1">
      <c r="A43" s="10"/>
      <c r="B43" s="59" t="s">
        <v>67</v>
      </c>
      <c r="C43" s="19">
        <v>1</v>
      </c>
      <c r="D43" s="70" t="s">
        <v>90</v>
      </c>
      <c r="E43" s="71" t="s">
        <v>113</v>
      </c>
      <c r="F43" s="12"/>
      <c r="G43" s="11"/>
      <c r="H43" s="11"/>
      <c r="I43" s="11"/>
      <c r="J43" s="15"/>
    </row>
    <row r="44" spans="1:10" ht="21.75" customHeight="1">
      <c r="A44" s="10"/>
      <c r="B44" s="59" t="s">
        <v>68</v>
      </c>
      <c r="C44" s="19">
        <v>1</v>
      </c>
      <c r="D44" s="57" t="s">
        <v>66</v>
      </c>
      <c r="E44" s="71" t="s">
        <v>111</v>
      </c>
      <c r="F44" s="12"/>
      <c r="G44" s="11"/>
      <c r="H44" s="11"/>
      <c r="I44" s="11"/>
      <c r="J44" s="15"/>
    </row>
    <row r="45" spans="1:10" ht="21.75" customHeight="1">
      <c r="A45" s="10"/>
      <c r="B45" s="59" t="s">
        <v>69</v>
      </c>
      <c r="C45" s="19">
        <v>1</v>
      </c>
      <c r="D45" s="57" t="s">
        <v>66</v>
      </c>
      <c r="E45" s="71" t="s">
        <v>112</v>
      </c>
      <c r="F45" s="67"/>
      <c r="G45" s="11"/>
      <c r="H45" s="11"/>
      <c r="I45" s="11"/>
      <c r="J45" s="15"/>
    </row>
    <row r="46" spans="1:10" ht="21.75" customHeight="1">
      <c r="A46" s="10"/>
      <c r="B46" s="53" t="s">
        <v>48</v>
      </c>
      <c r="C46" s="19">
        <f>((6.19+3.55)*2*1.53+(2.33+3.82)*2*1.53)*1.1</f>
        <v>53.485740000000007</v>
      </c>
      <c r="D46" s="65" t="s">
        <v>10</v>
      </c>
      <c r="E46" s="79" t="s">
        <v>105</v>
      </c>
      <c r="F46" s="78"/>
      <c r="G46" s="77"/>
      <c r="H46" s="77"/>
      <c r="I46" s="11"/>
      <c r="J46" s="15"/>
    </row>
    <row r="47" spans="1:10" ht="21.75" customHeight="1">
      <c r="A47" s="10"/>
      <c r="B47" s="84" t="s">
        <v>129</v>
      </c>
      <c r="C47" s="19">
        <f>((6.19+3.55)*2*0.94+(2.33+3.82)*2*0.94)*1.05</f>
        <v>31.366859999999999</v>
      </c>
      <c r="D47" s="70" t="s">
        <v>91</v>
      </c>
      <c r="E47" s="83" t="s">
        <v>127</v>
      </c>
      <c r="F47" s="76"/>
      <c r="G47" s="70"/>
      <c r="H47" s="70"/>
      <c r="I47" s="11"/>
      <c r="J47" s="15"/>
    </row>
    <row r="48" spans="1:10" ht="21.75" customHeight="1">
      <c r="A48" s="10"/>
      <c r="B48" s="53" t="s">
        <v>49</v>
      </c>
      <c r="C48" s="19">
        <f>C47</f>
        <v>31.366859999999999</v>
      </c>
      <c r="D48" s="70" t="s">
        <v>91</v>
      </c>
      <c r="E48" s="71"/>
      <c r="F48" s="76"/>
      <c r="G48" s="70"/>
      <c r="H48" s="70"/>
      <c r="I48" s="11"/>
      <c r="J48" s="15"/>
    </row>
    <row r="49" spans="1:10" ht="21.75" customHeight="1">
      <c r="A49" s="10"/>
      <c r="B49" s="53" t="s">
        <v>50</v>
      </c>
      <c r="C49" s="19">
        <f>((2.7+2.3)*2.47*2)*1.1</f>
        <v>27.170000000000005</v>
      </c>
      <c r="D49" s="70" t="s">
        <v>91</v>
      </c>
      <c r="E49" s="79" t="s">
        <v>105</v>
      </c>
      <c r="F49" s="78"/>
      <c r="G49" s="77"/>
      <c r="H49" s="77"/>
      <c r="I49" s="11"/>
      <c r="J49" s="15"/>
    </row>
    <row r="50" spans="1:10" ht="21.75" customHeight="1">
      <c r="A50" s="10"/>
      <c r="B50" s="84" t="s">
        <v>130</v>
      </c>
      <c r="C50" s="19">
        <v>1</v>
      </c>
      <c r="D50" s="54" t="s">
        <v>51</v>
      </c>
      <c r="E50" s="71" t="s">
        <v>104</v>
      </c>
      <c r="F50" s="12"/>
      <c r="G50" s="11"/>
      <c r="H50" s="11"/>
      <c r="I50" s="11"/>
      <c r="J50" s="15"/>
    </row>
    <row r="51" spans="1:10" ht="21.75" customHeight="1">
      <c r="A51" s="10"/>
      <c r="B51" s="63" t="s">
        <v>77</v>
      </c>
      <c r="C51" s="64">
        <f>(2.33+1.8)*2*2.56</f>
        <v>21.145599999999998</v>
      </c>
      <c r="D51" s="65" t="s">
        <v>74</v>
      </c>
      <c r="E51" s="66" t="s">
        <v>75</v>
      </c>
      <c r="F51" s="67"/>
      <c r="G51" s="65"/>
      <c r="H51" s="65"/>
      <c r="I51" s="11"/>
      <c r="J51" s="15"/>
    </row>
    <row r="52" spans="1:10" ht="21.75" customHeight="1">
      <c r="A52" s="10"/>
      <c r="B52" s="69" t="s">
        <v>78</v>
      </c>
      <c r="C52" s="64">
        <f>(2.33+1.8)*2*2.56</f>
        <v>21.145599999999998</v>
      </c>
      <c r="D52" s="65" t="s">
        <v>74</v>
      </c>
      <c r="E52" s="71" t="s">
        <v>103</v>
      </c>
      <c r="F52" s="67"/>
      <c r="G52" s="65"/>
      <c r="H52" s="65"/>
      <c r="I52" s="11"/>
      <c r="J52" s="15"/>
    </row>
    <row r="53" spans="1:10" ht="21.75" customHeight="1">
      <c r="A53" s="10"/>
      <c r="B53" s="69" t="s">
        <v>79</v>
      </c>
      <c r="C53" s="64">
        <f>(2.33+1.8)*2*2.56</f>
        <v>21.145599999999998</v>
      </c>
      <c r="D53" s="65" t="s">
        <v>74</v>
      </c>
      <c r="E53" s="71" t="s">
        <v>93</v>
      </c>
      <c r="F53" s="67"/>
      <c r="G53" s="65"/>
      <c r="H53" s="65"/>
      <c r="I53" s="11"/>
      <c r="J53" s="15"/>
    </row>
    <row r="54" spans="1:10" ht="21.75" customHeight="1">
      <c r="A54" s="10"/>
      <c r="B54" s="27"/>
      <c r="C54" s="19"/>
      <c r="D54" s="23"/>
      <c r="E54" s="36"/>
      <c r="F54" s="12"/>
      <c r="G54" s="11"/>
      <c r="H54" s="11"/>
      <c r="I54" s="11"/>
      <c r="J54" s="15"/>
    </row>
    <row r="55" spans="1:10" ht="21.75" customHeight="1">
      <c r="A55" s="43" t="s">
        <v>22</v>
      </c>
      <c r="B55" s="44" t="s">
        <v>21</v>
      </c>
      <c r="C55" s="19"/>
      <c r="D55" s="23"/>
      <c r="E55" s="36"/>
      <c r="F55" s="12"/>
      <c r="G55" s="11"/>
      <c r="H55" s="11"/>
      <c r="I55" s="11"/>
      <c r="J55" s="15"/>
    </row>
    <row r="56" spans="1:10" ht="21.75" customHeight="1">
      <c r="A56" s="10"/>
      <c r="B56" s="84" t="s">
        <v>147</v>
      </c>
      <c r="C56" s="19">
        <v>1</v>
      </c>
      <c r="D56" s="54" t="s">
        <v>54</v>
      </c>
      <c r="E56" s="58" t="s">
        <v>55</v>
      </c>
      <c r="F56" s="12"/>
      <c r="G56" s="11"/>
      <c r="H56" s="11"/>
      <c r="I56" s="11"/>
      <c r="J56" s="15"/>
    </row>
    <row r="57" spans="1:10" ht="21.75" customHeight="1">
      <c r="A57" s="10"/>
      <c r="B57" s="84" t="s">
        <v>148</v>
      </c>
      <c r="C57" s="19">
        <v>1</v>
      </c>
      <c r="D57" s="57" t="s">
        <v>54</v>
      </c>
      <c r="E57" s="58" t="s">
        <v>56</v>
      </c>
      <c r="F57" s="12"/>
      <c r="G57" s="11"/>
      <c r="H57" s="11"/>
      <c r="I57" s="11"/>
      <c r="J57" s="15"/>
    </row>
    <row r="58" spans="1:10" ht="21.75" customHeight="1">
      <c r="A58" s="10"/>
      <c r="B58" s="39" t="s">
        <v>23</v>
      </c>
      <c r="C58" s="19">
        <f>(6.48*6.49+2.33*1.8)*2</f>
        <v>92.498400000000018</v>
      </c>
      <c r="D58" s="65" t="s">
        <v>74</v>
      </c>
      <c r="E58" s="46" t="s">
        <v>36</v>
      </c>
      <c r="F58" s="12"/>
      <c r="G58" s="11"/>
      <c r="H58" s="11"/>
      <c r="I58" s="11"/>
      <c r="J58" s="15"/>
    </row>
    <row r="59" spans="1:10" ht="21.75" customHeight="1">
      <c r="A59" s="10"/>
      <c r="B59" s="39" t="s">
        <v>24</v>
      </c>
      <c r="C59" s="19">
        <v>50</v>
      </c>
      <c r="D59" s="45" t="s">
        <v>34</v>
      </c>
      <c r="E59" s="46" t="s">
        <v>35</v>
      </c>
      <c r="F59" s="12"/>
      <c r="G59" s="11"/>
      <c r="H59" s="11"/>
      <c r="I59" s="11"/>
      <c r="J59" s="15"/>
    </row>
    <row r="60" spans="1:10" ht="21.75" customHeight="1">
      <c r="A60" s="10"/>
      <c r="B60" s="39" t="s">
        <v>25</v>
      </c>
      <c r="C60" s="19">
        <v>10</v>
      </c>
      <c r="D60" s="45" t="s">
        <v>34</v>
      </c>
      <c r="E60" s="46" t="s">
        <v>35</v>
      </c>
      <c r="F60" s="12"/>
      <c r="G60" s="11"/>
      <c r="H60" s="11"/>
      <c r="I60" s="11"/>
      <c r="J60" s="15"/>
    </row>
    <row r="61" spans="1:10" ht="21.75" customHeight="1">
      <c r="A61" s="10"/>
      <c r="B61" s="84" t="s">
        <v>131</v>
      </c>
      <c r="C61" s="19">
        <v>3</v>
      </c>
      <c r="D61" s="70" t="s">
        <v>97</v>
      </c>
      <c r="E61" s="71" t="s">
        <v>98</v>
      </c>
      <c r="F61" s="67"/>
      <c r="G61" s="11"/>
      <c r="H61" s="11"/>
      <c r="I61" s="11"/>
      <c r="J61" s="15"/>
    </row>
    <row r="62" spans="1:10" ht="21.75" customHeight="1">
      <c r="A62" s="10"/>
      <c r="B62" s="47" t="s">
        <v>38</v>
      </c>
      <c r="C62" s="19">
        <v>3</v>
      </c>
      <c r="D62" s="45" t="s">
        <v>26</v>
      </c>
      <c r="E62" s="46" t="s">
        <v>35</v>
      </c>
      <c r="F62" s="12"/>
      <c r="G62" s="11"/>
      <c r="H62" s="11"/>
      <c r="I62" s="11"/>
      <c r="J62" s="15"/>
    </row>
    <row r="63" spans="1:10" ht="21.75" customHeight="1">
      <c r="A63" s="10"/>
      <c r="B63" s="72" t="s">
        <v>102</v>
      </c>
      <c r="C63" s="19">
        <v>4</v>
      </c>
      <c r="D63" s="70" t="s">
        <v>97</v>
      </c>
      <c r="E63" s="71" t="s">
        <v>98</v>
      </c>
      <c r="F63" s="12"/>
      <c r="G63" s="11"/>
      <c r="H63" s="11"/>
      <c r="I63" s="11"/>
      <c r="J63" s="15"/>
    </row>
    <row r="64" spans="1:10" ht="21.75" customHeight="1">
      <c r="A64" s="10"/>
      <c r="B64" s="55" t="s">
        <v>52</v>
      </c>
      <c r="C64" s="19">
        <v>4</v>
      </c>
      <c r="D64" s="56" t="s">
        <v>53</v>
      </c>
      <c r="E64" s="71" t="s">
        <v>101</v>
      </c>
      <c r="F64" s="12"/>
      <c r="G64" s="11"/>
      <c r="H64" s="11"/>
      <c r="I64" s="11"/>
      <c r="J64" s="15"/>
    </row>
    <row r="65" spans="1:10" ht="21.75" customHeight="1">
      <c r="A65" s="10"/>
      <c r="B65" s="39" t="s">
        <v>27</v>
      </c>
      <c r="C65" s="19">
        <v>2</v>
      </c>
      <c r="D65" s="38" t="s">
        <v>26</v>
      </c>
      <c r="E65" s="71" t="s">
        <v>100</v>
      </c>
      <c r="F65" s="12"/>
      <c r="G65" s="11"/>
      <c r="H65" s="11"/>
      <c r="I65" s="11"/>
      <c r="J65" s="15"/>
    </row>
    <row r="66" spans="1:10" ht="21.75" customHeight="1">
      <c r="A66" s="10"/>
      <c r="B66" s="59" t="s">
        <v>57</v>
      </c>
      <c r="C66" s="19">
        <v>14</v>
      </c>
      <c r="D66" s="45" t="s">
        <v>34</v>
      </c>
      <c r="E66" s="71" t="s">
        <v>99</v>
      </c>
      <c r="F66" s="12"/>
      <c r="G66" s="11"/>
      <c r="H66" s="11"/>
      <c r="I66" s="11"/>
      <c r="J66" s="15"/>
    </row>
    <row r="67" spans="1:10" ht="21.75" customHeight="1">
      <c r="A67" s="10"/>
      <c r="B67" s="59" t="s">
        <v>58</v>
      </c>
      <c r="C67" s="19">
        <v>1</v>
      </c>
      <c r="D67" s="45" t="s">
        <v>33</v>
      </c>
      <c r="E67" s="46" t="s">
        <v>37</v>
      </c>
      <c r="F67" s="12"/>
      <c r="G67" s="11"/>
      <c r="H67" s="11"/>
      <c r="I67" s="11"/>
      <c r="J67" s="15"/>
    </row>
    <row r="68" spans="1:10" ht="21.75" customHeight="1">
      <c r="A68" s="10"/>
      <c r="B68" s="84" t="s">
        <v>132</v>
      </c>
      <c r="C68" s="19">
        <v>2</v>
      </c>
      <c r="D68" s="82" t="s">
        <v>133</v>
      </c>
      <c r="E68" s="83" t="s">
        <v>134</v>
      </c>
      <c r="F68" s="76"/>
      <c r="G68" s="11"/>
      <c r="H68" s="11"/>
      <c r="I68" s="11"/>
      <c r="J68" s="15"/>
    </row>
    <row r="69" spans="1:10" ht="21.75" customHeight="1">
      <c r="A69" s="10"/>
      <c r="B69" s="84" t="s">
        <v>144</v>
      </c>
      <c r="C69" s="19">
        <v>1</v>
      </c>
      <c r="D69" s="82" t="s">
        <v>133</v>
      </c>
      <c r="E69" s="83" t="s">
        <v>134</v>
      </c>
      <c r="F69" s="76"/>
      <c r="G69" s="11"/>
      <c r="H69" s="11"/>
      <c r="I69" s="11"/>
      <c r="J69" s="15"/>
    </row>
    <row r="70" spans="1:10" ht="21.75" customHeight="1">
      <c r="A70" s="10"/>
      <c r="B70" s="84" t="s">
        <v>135</v>
      </c>
      <c r="C70" s="19">
        <v>1</v>
      </c>
      <c r="D70" s="82" t="s">
        <v>133</v>
      </c>
      <c r="E70" s="83" t="s">
        <v>134</v>
      </c>
      <c r="F70" s="76"/>
      <c r="G70" s="11"/>
      <c r="H70" s="11"/>
      <c r="I70" s="11"/>
      <c r="J70" s="15"/>
    </row>
    <row r="71" spans="1:10" ht="21.75" customHeight="1">
      <c r="A71" s="10"/>
      <c r="B71" s="84" t="s">
        <v>136</v>
      </c>
      <c r="C71" s="19">
        <v>1</v>
      </c>
      <c r="D71" s="82" t="s">
        <v>133</v>
      </c>
      <c r="E71" s="83" t="s">
        <v>134</v>
      </c>
      <c r="F71" s="76"/>
      <c r="G71" s="11"/>
      <c r="H71" s="11"/>
      <c r="I71" s="11"/>
      <c r="J71" s="15"/>
    </row>
    <row r="72" spans="1:10" ht="21.75" customHeight="1">
      <c r="A72" s="10"/>
      <c r="B72" s="84" t="s">
        <v>137</v>
      </c>
      <c r="C72" s="19">
        <v>1</v>
      </c>
      <c r="D72" s="82" t="s">
        <v>133</v>
      </c>
      <c r="E72" s="83" t="s">
        <v>134</v>
      </c>
      <c r="F72" s="76"/>
      <c r="G72" s="11"/>
      <c r="H72" s="11"/>
      <c r="I72" s="11"/>
      <c r="J72" s="15"/>
    </row>
    <row r="73" spans="1:10" ht="21.75" customHeight="1">
      <c r="A73" s="10"/>
      <c r="B73" s="84" t="s">
        <v>146</v>
      </c>
      <c r="C73" s="19">
        <v>7</v>
      </c>
      <c r="D73" s="82" t="s">
        <v>133</v>
      </c>
      <c r="E73" s="83" t="s">
        <v>134</v>
      </c>
      <c r="F73" s="76"/>
      <c r="G73" s="11"/>
      <c r="H73" s="11"/>
      <c r="I73" s="11"/>
      <c r="J73" s="15"/>
    </row>
    <row r="74" spans="1:10" ht="21.75" customHeight="1">
      <c r="A74" s="10"/>
      <c r="B74" s="84" t="s">
        <v>145</v>
      </c>
      <c r="C74" s="19">
        <v>7</v>
      </c>
      <c r="D74" s="82" t="s">
        <v>133</v>
      </c>
      <c r="E74" s="83" t="s">
        <v>134</v>
      </c>
      <c r="F74" s="76"/>
      <c r="G74" s="11"/>
      <c r="H74" s="11"/>
      <c r="I74" s="11"/>
      <c r="J74" s="15"/>
    </row>
    <row r="75" spans="1:10" ht="21.75" customHeight="1">
      <c r="A75" s="10"/>
      <c r="B75" s="27"/>
      <c r="C75" s="19"/>
      <c r="D75" s="23"/>
      <c r="E75" s="36"/>
      <c r="F75" s="12"/>
      <c r="G75" s="11"/>
      <c r="H75" s="11"/>
      <c r="I75" s="11"/>
      <c r="J75" s="15"/>
    </row>
    <row r="76" spans="1:10" ht="21.75" customHeight="1">
      <c r="A76" s="43" t="s">
        <v>29</v>
      </c>
      <c r="B76" s="44" t="s">
        <v>28</v>
      </c>
      <c r="C76" s="19"/>
      <c r="D76" s="23"/>
      <c r="E76" s="36"/>
      <c r="F76" s="12"/>
      <c r="G76" s="11"/>
      <c r="H76" s="11"/>
      <c r="I76" s="11"/>
      <c r="J76" s="15"/>
    </row>
    <row r="77" spans="1:10" ht="21.75" customHeight="1">
      <c r="A77" s="10"/>
      <c r="B77" s="39" t="s">
        <v>30</v>
      </c>
      <c r="C77" s="19">
        <v>1</v>
      </c>
      <c r="D77" s="38" t="s">
        <v>16</v>
      </c>
      <c r="E77" s="41" t="s">
        <v>31</v>
      </c>
      <c r="F77" s="12"/>
      <c r="G77" s="11"/>
      <c r="H77" s="11"/>
      <c r="I77" s="11"/>
      <c r="J77" s="15"/>
    </row>
    <row r="78" spans="1:10" ht="21.75" customHeight="1">
      <c r="A78" s="10"/>
      <c r="B78" s="39" t="s">
        <v>32</v>
      </c>
      <c r="C78" s="19">
        <v>1</v>
      </c>
      <c r="D78" s="38" t="s">
        <v>16</v>
      </c>
      <c r="E78" s="36"/>
      <c r="F78" s="12"/>
      <c r="G78" s="11"/>
      <c r="H78" s="11"/>
      <c r="I78" s="11"/>
      <c r="J78" s="15"/>
    </row>
    <row r="79" spans="1:10" ht="21.75" customHeight="1">
      <c r="A79" s="10"/>
      <c r="B79" s="24"/>
      <c r="C79" s="19"/>
      <c r="D79" s="25"/>
      <c r="E79" s="26"/>
      <c r="F79" s="12"/>
      <c r="G79" s="11"/>
      <c r="H79" s="11"/>
      <c r="I79" s="11"/>
      <c r="J79" s="15"/>
    </row>
    <row r="80" spans="1:10" ht="24" customHeight="1">
      <c r="A80" s="48"/>
      <c r="B80" s="28"/>
      <c r="C80" s="29"/>
      <c r="D80" s="25"/>
      <c r="E80" s="46"/>
      <c r="F80" s="12"/>
      <c r="G80" s="11"/>
      <c r="H80" s="11"/>
      <c r="I80" s="11"/>
      <c r="J80" s="15"/>
    </row>
    <row r="81" spans="1:10" ht="24" customHeight="1">
      <c r="A81" s="49"/>
      <c r="B81" s="30"/>
      <c r="C81" s="31"/>
      <c r="D81" s="25"/>
      <c r="E81" s="46"/>
      <c r="F81" s="13"/>
      <c r="G81" s="13"/>
      <c r="H81" s="13"/>
      <c r="I81" s="13"/>
      <c r="J81" s="37"/>
    </row>
    <row r="82" spans="1:10" ht="24" customHeight="1">
      <c r="A82" s="50"/>
      <c r="B82" s="30"/>
      <c r="C82" s="32"/>
      <c r="D82" s="33"/>
      <c r="E82" s="51"/>
      <c r="F82" s="7"/>
      <c r="G82" s="7"/>
      <c r="H82" s="7"/>
      <c r="I82" s="7"/>
      <c r="J82" s="16"/>
    </row>
    <row r="83" spans="1:10" ht="24" customHeight="1">
      <c r="A83" s="50"/>
      <c r="B83" s="34"/>
      <c r="C83" s="32"/>
      <c r="D83" s="33"/>
      <c r="E83" s="51"/>
      <c r="F83" s="7"/>
      <c r="G83" s="7"/>
      <c r="H83" s="7"/>
      <c r="I83" s="7"/>
      <c r="J83" s="16"/>
    </row>
    <row r="84" spans="1:10" ht="24" customHeight="1">
      <c r="A84" s="7"/>
      <c r="B84" s="33"/>
      <c r="C84" s="20"/>
      <c r="D84" s="6"/>
      <c r="E84" s="7"/>
      <c r="F84" s="7"/>
      <c r="G84" s="7"/>
      <c r="H84" s="7"/>
      <c r="I84" s="7"/>
      <c r="J84" s="16"/>
    </row>
  </sheetData>
  <phoneticPr fontId="1" type="noConversion"/>
  <printOptions horizontalCentered="1"/>
  <pageMargins left="0.51181102362204722" right="0.23622047244094491" top="1.0629921259842521" bottom="0.43307086614173229" header="0.27559055118110237" footer="0.19685039370078741"/>
  <pageSetup paperSize="9" scale="95" orientation="landscape" r:id="rId1"/>
  <headerFooter alignWithMargins="0">
    <oddHeader xml:space="preserve">&amp;C&amp;22上海音乐学院后保处小二楼翻新工程
工程量清单
</oddHead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微软用户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秦玮</cp:lastModifiedBy>
  <cp:lastPrinted>2018-04-11T05:35:06Z</cp:lastPrinted>
  <dcterms:created xsi:type="dcterms:W3CDTF">2009-07-14T02:08:28Z</dcterms:created>
  <dcterms:modified xsi:type="dcterms:W3CDTF">2018-04-13T01:29:55Z</dcterms:modified>
</cp:coreProperties>
</file>